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'Лист3'!$A$1:$I$64</definedName>
  </definedNames>
  <calcPr fullCalcOnLoad="1"/>
</workbook>
</file>

<file path=xl/sharedStrings.xml><?xml version="1.0" encoding="utf-8"?>
<sst xmlns="http://schemas.openxmlformats.org/spreadsheetml/2006/main" count="116" uniqueCount="116">
  <si>
    <t>Ожидаемое исполнение  бюджета Городского поселения Звенигово за 2019 год</t>
  </si>
  <si>
    <t>Код бюджетной классификации</t>
  </si>
  <si>
    <t>Налоговые и неналоговые доходы</t>
  </si>
  <si>
    <t>Утвержденный бюджет на 2019г</t>
  </si>
  <si>
    <t>Уточненный бюджет на 01.11.2019г.</t>
  </si>
  <si>
    <t>исполнение бюджета на 01.11.2019г.</t>
  </si>
  <si>
    <t>Ожидаемое исполнение за 2019г.</t>
  </si>
  <si>
    <t>% ожид.исп. к уточн.бюджету</t>
  </si>
  <si>
    <t>Проект бюджета на 2020 г.</t>
  </si>
  <si>
    <t>% роста проекта 2020г. к утв.бюджету 2019г.</t>
  </si>
  <si>
    <t>Собственные доходы</t>
  </si>
  <si>
    <t>000 1 01 02 000 01 0000 110</t>
  </si>
  <si>
    <t>Налог на доходы физических лиц</t>
  </si>
  <si>
    <t>000 1 05 03 000 01 0000 110</t>
  </si>
  <si>
    <t>Единый сельскохозяйственный налог</t>
  </si>
  <si>
    <t>000 1 06 01 000 00 0000 110</t>
  </si>
  <si>
    <t>Налог на имущество физ.лиц</t>
  </si>
  <si>
    <t>000 1 06 06 000 00 0000 110</t>
  </si>
  <si>
    <t>Земельный налог</t>
  </si>
  <si>
    <t>000 1 09 00 000 00 0000 110</t>
  </si>
  <si>
    <t>Задолженности и перерасчеты по отмененным налогам и сборам</t>
  </si>
  <si>
    <t>000 1 11 00 000 00 0000 000</t>
  </si>
  <si>
    <t>Доходы от использования имущества</t>
  </si>
  <si>
    <t>000 1 11 05 013 00 0000 120</t>
  </si>
  <si>
    <t>Арендная плата за земли до разграничения собственности</t>
  </si>
  <si>
    <t>000 1 11 05 025 00 0000 120</t>
  </si>
  <si>
    <t>Арендная плата за земли после разграничения собственности</t>
  </si>
  <si>
    <t>000 1 11 09 045 00 0000 120</t>
  </si>
  <si>
    <t>Прочие доходы от использования имущества</t>
  </si>
  <si>
    <t>000 1 11 05 075 00 0000 120</t>
  </si>
  <si>
    <t>Аренда имущества,составляющая казну</t>
  </si>
  <si>
    <t>000 1 13 01 995 00 0000 130</t>
  </si>
  <si>
    <t xml:space="preserve">Доходы от оказания платных услуг </t>
  </si>
  <si>
    <t>000 1 13 02 995 00 0000 130</t>
  </si>
  <si>
    <t>Доходы от компенсации затрат бюджетов</t>
  </si>
  <si>
    <t>000 1 13 02 065 00 0000 130</t>
  </si>
  <si>
    <t xml:space="preserve">Доходы ,поступающие в порядке возмещения расходов, понесенных в связи с эксплуатацией имущества </t>
  </si>
  <si>
    <t>000 1 14 00 000 00 0000 000</t>
  </si>
  <si>
    <t>Доходы от продажи материальных и нематериальных активов</t>
  </si>
  <si>
    <t>000 1 14 06 313 00 0000 430</t>
  </si>
  <si>
    <t>Плата за увеличение площади земельных участков</t>
  </si>
  <si>
    <t>000 1 14 06 013 00 0000 430</t>
  </si>
  <si>
    <t>Доходы от продажи земельных участков до разграничения собственности</t>
  </si>
  <si>
    <t>000 1 17 05 000 00 0000 180</t>
  </si>
  <si>
    <t>Прочие неналоговые доходы</t>
  </si>
  <si>
    <t>000 1 16 00 000 00 0000 140</t>
  </si>
  <si>
    <t>Штрафы</t>
  </si>
  <si>
    <t>000 2 02 00 000 00 0000 000</t>
  </si>
  <si>
    <t>Безвозмездные поступления</t>
  </si>
  <si>
    <t>000 2 02 01 000 00 0000 151</t>
  </si>
  <si>
    <t xml:space="preserve"> Дотации, в т.ч.</t>
  </si>
  <si>
    <t>000 2 02 15 001 05 0000 151</t>
  </si>
  <si>
    <t>Дотация на выравнивание</t>
  </si>
  <si>
    <t>000 2 02 15 002 05 0000 151</t>
  </si>
  <si>
    <t>Дотация на сбалансированность</t>
  </si>
  <si>
    <t>000 2 02 20 000 00 0000 151</t>
  </si>
  <si>
    <t>Субсидии</t>
  </si>
  <si>
    <t xml:space="preserve">000 2 02 30 000 00 0000 151 </t>
  </si>
  <si>
    <t>Субвенции</t>
  </si>
  <si>
    <t>000 2 02 40 000 00 0000 151</t>
  </si>
  <si>
    <t>Межбюджетные трансферты</t>
  </si>
  <si>
    <t>000 2 07 05 000 00 0000 180</t>
  </si>
  <si>
    <t>Пожертвования юр.и физ лиц</t>
  </si>
  <si>
    <t>000 2 19 60 000 00 0000 180</t>
  </si>
  <si>
    <t>Возврат субсидий</t>
  </si>
  <si>
    <t>ВСЕГО ДОХОДОВ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</si>
  <si>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</si>
  <si>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</si>
  <si>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</si>
  <si>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</si>
  <si>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</si>
  <si>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</si>
  <si>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</si>
  <si>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</si>
  <si>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</si>
  <si>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</si>
  <si>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</si>
  <si>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</si>
  <si>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</si>
  <si>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</si>
  <si>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</si>
  <si>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</si>
  <si>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</si>
  <si>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</si>
  <si>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</si>
  <si>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</si>
  <si>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</si>
  <si>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</si>
  <si>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</si>
  <si>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</si>
  <si>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</si>
  <si>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</si>
  <si>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</si>
  <si>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</si>
  <si>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</si>
  <si>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</si>
  <si>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</si>
  <si>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</si>
  <si>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</si>
  <si>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</si>
  <si>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</si>
  <si>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</si>
  <si>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</si>
  <si>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</si>
  <si>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</si>
  <si>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</si>
  <si>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</si>
  <si>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</si>
  <si>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</si>
  <si>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</si>
  <si>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</si>
  <si>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Российкой Федерации и муниципальных образований</t>
  </si>
  <si>
    <t>1403</t>
  </si>
  <si>
    <t>Прочие межбюджетные трансферты  общего характера</t>
  </si>
  <si>
    <t>ВСЕГО расходов</t>
  </si>
  <si>
    <t>дефицит, профицит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</si>
</sst>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"/>
    <numFmt numFmtId="167" formatCode="@"/>
  </numFmts>
  <fonts count="5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6" fontId="2" fillId="2" borderId="1" xfId="15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6" fontId="3" fillId="2" borderId="1" xfId="15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6" fontId="3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2" xfId="0" applyFont="1" applyBorder="1" applyAlignment="1">
      <alignment vertical="center" wrapText="1"/>
    </xf>
    <xf numFmtId="164" fontId="3" fillId="0" borderId="2" xfId="0" applyFont="1" applyFill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vertical="center" wrapText="1"/>
    </xf>
    <xf numFmtId="164" fontId="0" fillId="2" borderId="0" xfId="0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6" fontId="2" fillId="0" borderId="1" xfId="15" applyNumberFormat="1" applyFont="1" applyFill="1" applyBorder="1" applyAlignment="1" applyProtection="1">
      <alignment horizontal="center" vertical="center"/>
      <protection/>
    </xf>
    <xf numFmtId="166" fontId="3" fillId="0" borderId="1" xfId="15" applyNumberFormat="1" applyFont="1" applyFill="1" applyBorder="1" applyAlignment="1" applyProtection="1">
      <alignment horizontal="center" vertical="center"/>
      <protection/>
    </xf>
    <xf numFmtId="167" fontId="2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vertical="center" wrapText="1"/>
    </xf>
    <xf numFmtId="167" fontId="3" fillId="0" borderId="1" xfId="0" applyNumberFormat="1" applyFont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tabSelected="1" zoomScale="74" zoomScaleNormal="74" workbookViewId="0" topLeftCell="A1">
      <pane ySplit="6" topLeftCell="A7" activePane="bottomLeft" state="frozen"/>
      <selection pane="topLeft" activeCell="A1" sqref="A1"/>
      <selection pane="bottomLeft" activeCell="H62" sqref="H62"/>
    </sheetView>
  </sheetViews>
  <sheetFormatPr defaultColWidth="8.00390625" defaultRowHeight="12.75"/>
  <cols>
    <col min="1" max="1" width="35.00390625" style="0" customWidth="1"/>
    <col min="2" max="2" width="42.00390625" style="0" customWidth="1"/>
    <col min="3" max="4" width="16.75390625" style="0" customWidth="1"/>
    <col min="5" max="5" width="19.75390625" style="0" customWidth="1"/>
    <col min="6" max="6" width="16.125" style="0" customWidth="1"/>
    <col min="7" max="7" width="17.125" style="0" customWidth="1"/>
    <col min="8" max="8" width="16.625" style="0" customWidth="1"/>
    <col min="9" max="9" width="14.375" style="0" customWidth="1"/>
    <col min="10" max="16384" width="9.00390625" style="0" customWidth="1"/>
  </cols>
  <sheetData>
    <row r="2" spans="1:9" ht="18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8.75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1</v>
      </c>
      <c r="B4" s="3" t="s">
        <v>2</v>
      </c>
      <c r="C4" s="4" t="s">
        <v>3</v>
      </c>
      <c r="D4" s="5" t="s">
        <v>4</v>
      </c>
      <c r="E4" s="6" t="s">
        <v>5</v>
      </c>
      <c r="F4" s="5" t="s">
        <v>6</v>
      </c>
      <c r="G4" s="6" t="s">
        <v>7</v>
      </c>
      <c r="H4" s="7" t="s">
        <v>8</v>
      </c>
      <c r="I4" s="5" t="s">
        <v>9</v>
      </c>
    </row>
    <row r="5" spans="1:9" ht="12.75" customHeight="1">
      <c r="A5" s="3"/>
      <c r="B5" s="3"/>
      <c r="C5" s="4"/>
      <c r="D5" s="5"/>
      <c r="E5" s="6"/>
      <c r="F5" s="5"/>
      <c r="G5" s="6"/>
      <c r="H5" s="7"/>
      <c r="I5" s="5"/>
    </row>
    <row r="6" spans="1:9" ht="82.5" customHeight="1">
      <c r="A6" s="3"/>
      <c r="B6" s="3"/>
      <c r="C6" s="4"/>
      <c r="D6" s="5"/>
      <c r="E6" s="6"/>
      <c r="F6" s="5"/>
      <c r="G6" s="6"/>
      <c r="H6" s="7"/>
      <c r="I6" s="5"/>
    </row>
    <row r="7" spans="1:9" ht="18.75" customHeight="1">
      <c r="A7" s="3"/>
      <c r="B7" s="8" t="s">
        <v>10</v>
      </c>
      <c r="C7" s="9">
        <f>C8+C10+C11+C13+C18+C19+C20+C22+C23+C24+C25+C9</f>
        <v>21208.2</v>
      </c>
      <c r="D7" s="9">
        <f>D8+D10+D11+D13+D18+D19+D20+D22+D23+D24+D25+D9</f>
        <v>21208.2</v>
      </c>
      <c r="E7" s="9">
        <f>E8+E10+E11+E13+E18+E19+E20+E22+E23+E24+E25+E9</f>
        <v>16298.7</v>
      </c>
      <c r="F7" s="9">
        <f>F8+F10+F11+F13+F18+F19+F20+F22+F23+F24+F25+F9</f>
        <v>20089.7</v>
      </c>
      <c r="G7" s="9">
        <f aca="true" t="shared" si="0" ref="G7:G8">F7/D7*100</f>
        <v>94.72609650984053</v>
      </c>
      <c r="H7" s="9">
        <f>H8+H9+H10+H11+H12+H13+H18+H20+H21</f>
        <v>20547</v>
      </c>
      <c r="I7" s="9">
        <f aca="true" t="shared" si="1" ref="I7:I8">H7/C7*100</f>
        <v>96.88233796361784</v>
      </c>
    </row>
    <row r="8" spans="1:9" ht="36" customHeight="1">
      <c r="A8" s="10" t="s">
        <v>11</v>
      </c>
      <c r="B8" s="11" t="s">
        <v>12</v>
      </c>
      <c r="C8" s="12">
        <v>12182</v>
      </c>
      <c r="D8" s="12">
        <v>12182</v>
      </c>
      <c r="E8" s="12">
        <v>10503.5</v>
      </c>
      <c r="F8" s="12">
        <v>12182</v>
      </c>
      <c r="G8" s="12">
        <f t="shared" si="0"/>
        <v>100</v>
      </c>
      <c r="H8" s="12">
        <v>13411</v>
      </c>
      <c r="I8" s="12">
        <f t="shared" si="1"/>
        <v>110.0886553932031</v>
      </c>
    </row>
    <row r="9" spans="1:9" ht="37.5" hidden="1">
      <c r="A9" s="13" t="s">
        <v>13</v>
      </c>
      <c r="B9" s="11" t="s">
        <v>14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8.75">
      <c r="A10" s="13" t="s">
        <v>15</v>
      </c>
      <c r="B10" s="11" t="s">
        <v>16</v>
      </c>
      <c r="C10" s="12">
        <v>1476.2</v>
      </c>
      <c r="D10" s="12">
        <v>1476.2</v>
      </c>
      <c r="E10" s="12">
        <v>797.1</v>
      </c>
      <c r="F10" s="12">
        <v>1139.1</v>
      </c>
      <c r="G10" s="12">
        <f aca="true" t="shared" si="2" ref="G10:G11">F10/D10*100</f>
        <v>77.16434087522015</v>
      </c>
      <c r="H10" s="12">
        <v>1720</v>
      </c>
      <c r="I10" s="12">
        <f aca="true" t="shared" si="3" ref="I10:I11">H10/C10*100</f>
        <v>116.51537732014631</v>
      </c>
    </row>
    <row r="11" spans="1:9" ht="17.25" customHeight="1">
      <c r="A11" s="13" t="s">
        <v>17</v>
      </c>
      <c r="B11" s="13" t="s">
        <v>18</v>
      </c>
      <c r="C11" s="12">
        <v>5345</v>
      </c>
      <c r="D11" s="12">
        <v>5345</v>
      </c>
      <c r="E11" s="12">
        <v>3062</v>
      </c>
      <c r="F11" s="12">
        <v>4712</v>
      </c>
      <c r="G11" s="12">
        <f t="shared" si="2"/>
        <v>88.15715622076708</v>
      </c>
      <c r="H11" s="12">
        <v>3902</v>
      </c>
      <c r="I11" s="12">
        <f t="shared" si="3"/>
        <v>73.00280636108512</v>
      </c>
    </row>
    <row r="12" spans="1:9" ht="37.5" hidden="1">
      <c r="A12" s="13" t="s">
        <v>19</v>
      </c>
      <c r="B12" s="3" t="s">
        <v>20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37.5">
      <c r="A13" s="13" t="s">
        <v>21</v>
      </c>
      <c r="B13" s="11" t="s">
        <v>22</v>
      </c>
      <c r="C13" s="12">
        <f>C14+C15+C16+C17</f>
        <v>1897</v>
      </c>
      <c r="D13" s="12">
        <f>D14+D15+D16+D17</f>
        <v>1897</v>
      </c>
      <c r="E13" s="12">
        <f>E14+E15+E16+E17</f>
        <v>1175.6000000000001</v>
      </c>
      <c r="F13" s="12">
        <f>F14+F15+F16+F17</f>
        <v>1227.1000000000001</v>
      </c>
      <c r="G13" s="12">
        <f aca="true" t="shared" si="4" ref="G13:G18">F13/D13*100</f>
        <v>64.68634686346864</v>
      </c>
      <c r="H13" s="12">
        <f>H14+H15+H16+H17</f>
        <v>719</v>
      </c>
      <c r="I13" s="12">
        <f aca="true" t="shared" si="5" ref="I13:I18">H13/C13*100</f>
        <v>37.90195044807591</v>
      </c>
    </row>
    <row r="14" spans="1:9" ht="37.5">
      <c r="A14" s="13" t="s">
        <v>23</v>
      </c>
      <c r="B14" s="3" t="s">
        <v>24</v>
      </c>
      <c r="C14" s="12">
        <v>1030</v>
      </c>
      <c r="D14" s="12">
        <v>1030</v>
      </c>
      <c r="E14" s="12">
        <v>1014.5</v>
      </c>
      <c r="F14" s="12">
        <v>1030</v>
      </c>
      <c r="G14" s="12">
        <f t="shared" si="4"/>
        <v>100</v>
      </c>
      <c r="H14" s="12">
        <v>500</v>
      </c>
      <c r="I14" s="12">
        <f t="shared" si="5"/>
        <v>48.54368932038835</v>
      </c>
    </row>
    <row r="15" spans="1:9" ht="37.5">
      <c r="A15" s="13" t="s">
        <v>25</v>
      </c>
      <c r="B15" s="3" t="s">
        <v>26</v>
      </c>
      <c r="C15" s="12">
        <v>30</v>
      </c>
      <c r="D15" s="12">
        <v>30</v>
      </c>
      <c r="E15" s="12">
        <v>20.7</v>
      </c>
      <c r="F15" s="12">
        <v>26.7</v>
      </c>
      <c r="G15" s="12">
        <f t="shared" si="4"/>
        <v>89</v>
      </c>
      <c r="H15" s="12">
        <v>59</v>
      </c>
      <c r="I15" s="12">
        <f t="shared" si="5"/>
        <v>196.66666666666666</v>
      </c>
    </row>
    <row r="16" spans="1:9" ht="37.5" customHeight="1">
      <c r="A16" s="13" t="s">
        <v>27</v>
      </c>
      <c r="B16" s="11" t="s">
        <v>28</v>
      </c>
      <c r="C16" s="12">
        <v>135</v>
      </c>
      <c r="D16" s="12">
        <v>135</v>
      </c>
      <c r="E16" s="12">
        <v>0</v>
      </c>
      <c r="F16" s="12">
        <v>0</v>
      </c>
      <c r="G16" s="12">
        <f t="shared" si="4"/>
        <v>0</v>
      </c>
      <c r="H16" s="12"/>
      <c r="I16" s="12">
        <f t="shared" si="5"/>
        <v>0</v>
      </c>
    </row>
    <row r="17" spans="1:9" ht="37.5">
      <c r="A17" s="13" t="s">
        <v>29</v>
      </c>
      <c r="B17" s="11" t="s">
        <v>30</v>
      </c>
      <c r="C17" s="12">
        <v>702</v>
      </c>
      <c r="D17" s="12">
        <v>702</v>
      </c>
      <c r="E17" s="12">
        <v>140.4</v>
      </c>
      <c r="F17" s="12">
        <v>170.4</v>
      </c>
      <c r="G17" s="12">
        <f t="shared" si="4"/>
        <v>24.273504273504273</v>
      </c>
      <c r="H17" s="12">
        <v>160</v>
      </c>
      <c r="I17" s="12">
        <f t="shared" si="5"/>
        <v>22.79202279202279</v>
      </c>
    </row>
    <row r="18" spans="1:9" ht="29.25" customHeight="1">
      <c r="A18" s="13" t="s">
        <v>31</v>
      </c>
      <c r="B18" s="14" t="s">
        <v>32</v>
      </c>
      <c r="C18" s="12">
        <v>18</v>
      </c>
      <c r="D18" s="12">
        <v>18</v>
      </c>
      <c r="E18" s="12">
        <v>189.4</v>
      </c>
      <c r="F18" s="12">
        <v>189.4</v>
      </c>
      <c r="G18" s="12">
        <f t="shared" si="4"/>
        <v>1052.2222222222222</v>
      </c>
      <c r="H18" s="12">
        <v>100</v>
      </c>
      <c r="I18" s="12">
        <f t="shared" si="5"/>
        <v>555.5555555555555</v>
      </c>
    </row>
    <row r="19" spans="1:9" ht="37.5">
      <c r="A19" s="13" t="s">
        <v>33</v>
      </c>
      <c r="B19" s="11" t="s">
        <v>34</v>
      </c>
      <c r="C19" s="12">
        <v>0</v>
      </c>
      <c r="D19" s="12">
        <v>0</v>
      </c>
      <c r="E19" s="12">
        <v>15.3</v>
      </c>
      <c r="F19" s="12">
        <v>15.3</v>
      </c>
      <c r="G19" s="12">
        <v>0</v>
      </c>
      <c r="H19" s="12">
        <v>0</v>
      </c>
      <c r="I19" s="12">
        <v>0</v>
      </c>
    </row>
    <row r="20" spans="1:9" ht="61.5" customHeight="1">
      <c r="A20" s="13" t="s">
        <v>35</v>
      </c>
      <c r="B20" s="11" t="s">
        <v>36</v>
      </c>
      <c r="C20" s="12">
        <v>290</v>
      </c>
      <c r="D20" s="12">
        <v>290</v>
      </c>
      <c r="E20" s="12">
        <v>155.7</v>
      </c>
      <c r="F20" s="12">
        <v>224.7</v>
      </c>
      <c r="G20" s="12">
        <f>F20/D20*100</f>
        <v>77.48275862068965</v>
      </c>
      <c r="H20" s="12">
        <v>400</v>
      </c>
      <c r="I20" s="12">
        <f>H20/C20*100</f>
        <v>137.93103448275863</v>
      </c>
    </row>
    <row r="21" spans="1:9" ht="56.25">
      <c r="A21" s="13" t="s">
        <v>37</v>
      </c>
      <c r="B21" s="3" t="s">
        <v>38</v>
      </c>
      <c r="C21" s="15"/>
      <c r="D21" s="15"/>
      <c r="E21" s="16"/>
      <c r="F21" s="16"/>
      <c r="G21" s="12"/>
      <c r="H21" s="15">
        <f>H22+H23</f>
        <v>295</v>
      </c>
      <c r="I21" s="12"/>
    </row>
    <row r="22" spans="1:9" ht="37.5">
      <c r="A22" s="13" t="s">
        <v>39</v>
      </c>
      <c r="B22" s="3" t="s">
        <v>40</v>
      </c>
      <c r="C22" s="15"/>
      <c r="D22" s="15"/>
      <c r="E22" s="15">
        <v>112.2</v>
      </c>
      <c r="F22" s="15">
        <v>112.2</v>
      </c>
      <c r="G22" s="12"/>
      <c r="H22" s="15">
        <v>100</v>
      </c>
      <c r="I22" s="12"/>
    </row>
    <row r="23" spans="1:9" ht="56.25">
      <c r="A23" s="13" t="s">
        <v>41</v>
      </c>
      <c r="B23" s="3" t="s">
        <v>42</v>
      </c>
      <c r="C23" s="15"/>
      <c r="D23" s="15"/>
      <c r="E23" s="15">
        <v>266.9</v>
      </c>
      <c r="F23" s="15">
        <v>266.9</v>
      </c>
      <c r="G23" s="12">
        <v>0</v>
      </c>
      <c r="H23" s="15">
        <v>195</v>
      </c>
      <c r="I23" s="12">
        <v>0</v>
      </c>
    </row>
    <row r="24" spans="1:9" ht="9.75" customHeight="1" hidden="1">
      <c r="A24" s="13" t="s">
        <v>43</v>
      </c>
      <c r="B24" s="17" t="s">
        <v>44</v>
      </c>
      <c r="C24" s="15"/>
      <c r="D24" s="15"/>
      <c r="E24" s="15">
        <v>0</v>
      </c>
      <c r="F24" s="15">
        <v>0</v>
      </c>
      <c r="G24" s="12">
        <v>0</v>
      </c>
      <c r="H24" s="15"/>
      <c r="I24" s="12">
        <v>0</v>
      </c>
    </row>
    <row r="25" spans="1:9" ht="18.75">
      <c r="A25" s="13" t="s">
        <v>45</v>
      </c>
      <c r="B25" s="18" t="s">
        <v>46</v>
      </c>
      <c r="C25" s="15"/>
      <c r="D25" s="15"/>
      <c r="E25" s="15">
        <v>21</v>
      </c>
      <c r="F25" s="15">
        <v>21</v>
      </c>
      <c r="G25" s="12">
        <v>0</v>
      </c>
      <c r="H25" s="15"/>
      <c r="I25" s="12">
        <v>0</v>
      </c>
    </row>
    <row r="26" spans="1:9" ht="18.75">
      <c r="A26" s="19" t="s">
        <v>47</v>
      </c>
      <c r="B26" s="20" t="s">
        <v>48</v>
      </c>
      <c r="C26" s="9">
        <f>C27+C30+C31+C32</f>
        <v>1660.4</v>
      </c>
      <c r="D26" s="9">
        <f>D27+D30+D31+D32+D33</f>
        <v>66788.1</v>
      </c>
      <c r="E26" s="9">
        <f>E27+E30+E31+E32+E33+E34</f>
        <v>55649</v>
      </c>
      <c r="F26" s="9">
        <f>F27+F30+F31+F32+F33</f>
        <v>64303.6</v>
      </c>
      <c r="G26" s="12">
        <f aca="true" t="shared" si="6" ref="G26:G27">F26/D26*100</f>
        <v>96.28002593276346</v>
      </c>
      <c r="H26" s="9">
        <f>H27+H30+H31+H32</f>
        <v>5941.7</v>
      </c>
      <c r="I26" s="12">
        <f>H26/C26*100</f>
        <v>357.84750662490967</v>
      </c>
    </row>
    <row r="27" spans="1:9" ht="19.5" customHeight="1" hidden="1">
      <c r="A27" s="13" t="s">
        <v>49</v>
      </c>
      <c r="B27" s="17" t="s">
        <v>50</v>
      </c>
      <c r="C27" s="12"/>
      <c r="D27" s="12">
        <f>D28+D29</f>
        <v>0</v>
      </c>
      <c r="E27" s="12">
        <f>E28+E29</f>
        <v>0</v>
      </c>
      <c r="F27" s="12">
        <f>F28+F29</f>
        <v>0</v>
      </c>
      <c r="G27" s="12" t="e">
        <f t="shared" si="6"/>
        <v>#DIV/0!</v>
      </c>
      <c r="H27" s="12">
        <f>H28+H29</f>
        <v>0</v>
      </c>
      <c r="I27" s="12" t="e">
        <f>H27/D27*100</f>
        <v>#DIV/0!</v>
      </c>
    </row>
    <row r="28" spans="1:9" ht="18.75" hidden="1">
      <c r="A28" s="13" t="s">
        <v>51</v>
      </c>
      <c r="B28" s="17" t="s">
        <v>52</v>
      </c>
      <c r="C28" s="12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8.75" hidden="1">
      <c r="A29" s="13" t="s">
        <v>53</v>
      </c>
      <c r="B29" s="17" t="s">
        <v>54</v>
      </c>
      <c r="C29" s="12"/>
      <c r="D29" s="12"/>
      <c r="E29" s="12"/>
      <c r="F29" s="12"/>
      <c r="G29" s="12" t="e">
        <f aca="true" t="shared" si="7" ref="G29:G30">F29/D29*100</f>
        <v>#DIV/0!</v>
      </c>
      <c r="H29" s="12">
        <v>0</v>
      </c>
      <c r="I29" s="12">
        <v>0</v>
      </c>
    </row>
    <row r="30" spans="1:9" ht="18.75">
      <c r="A30" s="13" t="s">
        <v>55</v>
      </c>
      <c r="B30" s="17" t="s">
        <v>56</v>
      </c>
      <c r="C30" s="12"/>
      <c r="D30" s="12">
        <v>6026.9</v>
      </c>
      <c r="E30" s="12">
        <v>680.3</v>
      </c>
      <c r="F30" s="12">
        <v>5716.9</v>
      </c>
      <c r="G30" s="12">
        <f t="shared" si="7"/>
        <v>94.85639383430951</v>
      </c>
      <c r="H30" s="12">
        <v>4438.2</v>
      </c>
      <c r="I30" s="12"/>
    </row>
    <row r="31" spans="1:9" ht="18.75" hidden="1">
      <c r="A31" s="13" t="s">
        <v>57</v>
      </c>
      <c r="B31" s="17" t="s">
        <v>58</v>
      </c>
      <c r="C31" s="12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10" ht="18.75">
      <c r="A32" s="13" t="s">
        <v>59</v>
      </c>
      <c r="B32" s="17" t="s">
        <v>60</v>
      </c>
      <c r="C32" s="12">
        <v>1660.4</v>
      </c>
      <c r="D32" s="12">
        <v>55742</v>
      </c>
      <c r="E32" s="12">
        <v>54524</v>
      </c>
      <c r="F32" s="12">
        <v>55742</v>
      </c>
      <c r="G32" s="12">
        <f>F32/D32*100</f>
        <v>100</v>
      </c>
      <c r="H32" s="12">
        <v>1503.5</v>
      </c>
      <c r="I32" s="12">
        <f>H32/C32*100</f>
        <v>90.55046976632136</v>
      </c>
      <c r="J32" s="21"/>
    </row>
    <row r="33" spans="1:9" ht="18.75">
      <c r="A33" s="13" t="s">
        <v>61</v>
      </c>
      <c r="B33" s="3" t="s">
        <v>62</v>
      </c>
      <c r="C33" s="12"/>
      <c r="D33" s="12">
        <v>5019.2</v>
      </c>
      <c r="E33" s="12">
        <v>444.7</v>
      </c>
      <c r="F33" s="12">
        <v>2844.7</v>
      </c>
      <c r="G33" s="12">
        <v>0</v>
      </c>
      <c r="H33" s="12"/>
      <c r="I33" s="12">
        <v>0</v>
      </c>
    </row>
    <row r="34" spans="1:9" ht="18.75">
      <c r="A34" s="13" t="s">
        <v>63</v>
      </c>
      <c r="B34" s="3" t="s">
        <v>64</v>
      </c>
      <c r="C34" s="12"/>
      <c r="D34" s="12"/>
      <c r="E34" s="12"/>
      <c r="F34" s="12"/>
      <c r="G34" s="12"/>
      <c r="H34" s="12"/>
      <c r="I34" s="12"/>
    </row>
    <row r="35" spans="1:9" ht="18.75">
      <c r="A35" s="22" t="s">
        <v>65</v>
      </c>
      <c r="B35" s="22"/>
      <c r="C35" s="9">
        <f>C7+C26</f>
        <v>22868.600000000002</v>
      </c>
      <c r="D35" s="9">
        <f>D7+D26</f>
        <v>87996.3</v>
      </c>
      <c r="E35" s="9">
        <f>E7+E26</f>
        <v>71947.7</v>
      </c>
      <c r="F35" s="9">
        <f>F7+F26</f>
        <v>84393.3</v>
      </c>
      <c r="G35" s="12">
        <f>F35/D35*100</f>
        <v>95.90550966347449</v>
      </c>
      <c r="H35" s="9">
        <f>H7+H26</f>
        <v>26488.7</v>
      </c>
      <c r="I35" s="9">
        <f>H35/D35*100</f>
        <v>30.102061109387552</v>
      </c>
    </row>
    <row r="36" spans="1:9" ht="18.75">
      <c r="A36" s="23"/>
      <c r="B36" s="24"/>
      <c r="C36" s="25"/>
      <c r="D36" s="25"/>
      <c r="E36" s="9"/>
      <c r="F36" s="25"/>
      <c r="G36" s="26"/>
      <c r="H36" s="25"/>
      <c r="I36" s="25"/>
    </row>
    <row r="37" spans="1:9" ht="18.75">
      <c r="A37" s="27" t="s">
        <v>66</v>
      </c>
      <c r="B37" s="28" t="s">
        <v>67</v>
      </c>
      <c r="C37" s="16">
        <f>C38+C41+C40+C39</f>
        <v>6234.9</v>
      </c>
      <c r="D37" s="16">
        <f>D38+D41+D40+D39</f>
        <v>6284.4</v>
      </c>
      <c r="E37" s="16">
        <f>E38+E41+E40+E39</f>
        <v>5063.9</v>
      </c>
      <c r="F37" s="16">
        <f>F38+F41+F40+F39</f>
        <v>6274.4</v>
      </c>
      <c r="G37" s="16">
        <f aca="true" t="shared" si="8" ref="G37:G38">F37/D37*100</f>
        <v>99.84087581948953</v>
      </c>
      <c r="H37" s="16">
        <f>H38+H41+H40+H39</f>
        <v>6465.400000000001</v>
      </c>
      <c r="I37" s="16">
        <f aca="true" t="shared" si="9" ref="I37:I38">H37/C37*100</f>
        <v>103.69693178719788</v>
      </c>
    </row>
    <row r="38" spans="1:9" ht="37.5">
      <c r="A38" s="29" t="s">
        <v>68</v>
      </c>
      <c r="B38" s="28" t="s">
        <v>69</v>
      </c>
      <c r="C38" s="16">
        <v>4305</v>
      </c>
      <c r="D38" s="16">
        <v>4305</v>
      </c>
      <c r="E38" s="16">
        <v>3460.9</v>
      </c>
      <c r="F38" s="16">
        <v>4305</v>
      </c>
      <c r="G38" s="16">
        <f t="shared" si="8"/>
        <v>100</v>
      </c>
      <c r="H38" s="16">
        <v>5465.6</v>
      </c>
      <c r="I38" s="16">
        <f t="shared" si="9"/>
        <v>126.95934959349596</v>
      </c>
    </row>
    <row r="39" spans="1:9" ht="37.5">
      <c r="A39" s="29" t="s">
        <v>70</v>
      </c>
      <c r="B39" s="28" t="s">
        <v>71</v>
      </c>
      <c r="C39" s="16">
        <v>92.4</v>
      </c>
      <c r="D39" s="16">
        <v>92.4</v>
      </c>
      <c r="E39" s="16">
        <v>92.4</v>
      </c>
      <c r="F39" s="16">
        <v>92.4</v>
      </c>
      <c r="G39" s="16"/>
      <c r="H39" s="16"/>
      <c r="I39" s="16"/>
    </row>
    <row r="40" spans="1:9" ht="18.75">
      <c r="A40" s="29" t="s">
        <v>72</v>
      </c>
      <c r="B40" s="28" t="s">
        <v>73</v>
      </c>
      <c r="C40" s="16">
        <v>10</v>
      </c>
      <c r="D40" s="16">
        <v>10</v>
      </c>
      <c r="E40" s="16"/>
      <c r="F40" s="16"/>
      <c r="G40" s="16"/>
      <c r="H40" s="16">
        <v>50</v>
      </c>
      <c r="I40" s="16">
        <f aca="true" t="shared" si="10" ref="I40:I43">H40/C40*100</f>
        <v>500</v>
      </c>
    </row>
    <row r="41" spans="1:9" ht="37.5">
      <c r="A41" s="29" t="s">
        <v>74</v>
      </c>
      <c r="B41" s="28" t="s">
        <v>75</v>
      </c>
      <c r="C41" s="16">
        <v>1827.5</v>
      </c>
      <c r="D41" s="16">
        <v>1877</v>
      </c>
      <c r="E41" s="16">
        <v>1510.6</v>
      </c>
      <c r="F41" s="16">
        <v>1877</v>
      </c>
      <c r="G41" s="16">
        <f aca="true" t="shared" si="11" ref="G41:G43">F41/D41*100</f>
        <v>100</v>
      </c>
      <c r="H41" s="16">
        <v>949.8</v>
      </c>
      <c r="I41" s="16">
        <f t="shared" si="10"/>
        <v>51.97264021887824</v>
      </c>
    </row>
    <row r="42" spans="1:9" ht="61.5" customHeight="1">
      <c r="A42" s="27" t="s">
        <v>76</v>
      </c>
      <c r="B42" s="28" t="s">
        <v>77</v>
      </c>
      <c r="C42" s="16">
        <f>C43</f>
        <v>400</v>
      </c>
      <c r="D42" s="16">
        <f>D43</f>
        <v>583.6</v>
      </c>
      <c r="E42" s="16">
        <f>E43</f>
        <v>525.9</v>
      </c>
      <c r="F42" s="16">
        <f>F43</f>
        <v>525.9</v>
      </c>
      <c r="G42" s="16">
        <f t="shared" si="11"/>
        <v>90.11309115832762</v>
      </c>
      <c r="H42" s="16">
        <f>H43</f>
        <v>500</v>
      </c>
      <c r="I42" s="16">
        <f t="shared" si="10"/>
        <v>125</v>
      </c>
    </row>
    <row r="43" spans="1:9" ht="91.5" customHeight="1">
      <c r="A43" s="29" t="s">
        <v>78</v>
      </c>
      <c r="B43" s="28" t="s">
        <v>79</v>
      </c>
      <c r="C43" s="16">
        <v>400</v>
      </c>
      <c r="D43" s="16">
        <v>583.6</v>
      </c>
      <c r="E43" s="16">
        <v>525.9</v>
      </c>
      <c r="F43" s="16">
        <v>525.9</v>
      </c>
      <c r="G43" s="16">
        <f t="shared" si="11"/>
        <v>90.11309115832762</v>
      </c>
      <c r="H43" s="16">
        <v>500</v>
      </c>
      <c r="I43" s="16">
        <f t="shared" si="10"/>
        <v>125</v>
      </c>
    </row>
    <row r="44" spans="1:9" ht="27" customHeight="1">
      <c r="A44" s="27" t="s">
        <v>80</v>
      </c>
      <c r="B44" s="28" t="s">
        <v>81</v>
      </c>
      <c r="C44" s="16">
        <f>C45+C46</f>
        <v>4068</v>
      </c>
      <c r="D44" s="16">
        <f>D45+D46</f>
        <v>10256.2</v>
      </c>
      <c r="E44" s="16">
        <f>E45+E46</f>
        <v>9206.6</v>
      </c>
      <c r="F44" s="16">
        <f>F45+F46</f>
        <v>9775.5</v>
      </c>
      <c r="G44" s="16">
        <f>G45+G46</f>
        <v>170.5543644716692</v>
      </c>
      <c r="H44" s="16">
        <f>H45+H46</f>
        <v>4572.4</v>
      </c>
      <c r="I44" s="16">
        <f>I45+I46</f>
        <v>112.39921337266469</v>
      </c>
    </row>
    <row r="45" spans="1:9" ht="30.75" customHeight="1">
      <c r="A45" s="29" t="s">
        <v>82</v>
      </c>
      <c r="B45" s="28" t="s">
        <v>83</v>
      </c>
      <c r="C45" s="16">
        <v>4068</v>
      </c>
      <c r="D45" s="16">
        <v>8623.7</v>
      </c>
      <c r="E45" s="16">
        <v>8054.8</v>
      </c>
      <c r="F45" s="16">
        <v>8623.7</v>
      </c>
      <c r="G45" s="16">
        <f aca="true" t="shared" si="12" ref="G45:G50">F45/D45*100</f>
        <v>100</v>
      </c>
      <c r="H45" s="16">
        <v>4572.4</v>
      </c>
      <c r="I45" s="16">
        <f>H45/C45*100</f>
        <v>112.39921337266469</v>
      </c>
    </row>
    <row r="46" spans="1:9" ht="37.5">
      <c r="A46" s="29" t="s">
        <v>84</v>
      </c>
      <c r="B46" s="28" t="s">
        <v>85</v>
      </c>
      <c r="C46" s="16"/>
      <c r="D46" s="16">
        <v>1632.5</v>
      </c>
      <c r="E46" s="16">
        <v>1151.8</v>
      </c>
      <c r="F46" s="16">
        <v>1151.8</v>
      </c>
      <c r="G46" s="16">
        <f t="shared" si="12"/>
        <v>70.55436447166922</v>
      </c>
      <c r="H46" s="16">
        <v>0</v>
      </c>
      <c r="I46" s="16"/>
    </row>
    <row r="47" spans="1:9" ht="37.5">
      <c r="A47" s="27" t="s">
        <v>86</v>
      </c>
      <c r="B47" s="28" t="s">
        <v>87</v>
      </c>
      <c r="C47" s="16">
        <f>C48+C49+C50</f>
        <v>8150</v>
      </c>
      <c r="D47" s="16">
        <f>D48+D49+D50+D51</f>
        <v>120893.4</v>
      </c>
      <c r="E47" s="16">
        <f>E48+E49+E50+E51</f>
        <v>102047.9</v>
      </c>
      <c r="F47" s="16">
        <f>F48+F49+F50+F51</f>
        <v>117838.8</v>
      </c>
      <c r="G47" s="16">
        <f t="shared" si="12"/>
        <v>97.47331119812993</v>
      </c>
      <c r="H47" s="16">
        <f>H48+H49+H50</f>
        <v>10162.9</v>
      </c>
      <c r="I47" s="16">
        <f aca="true" t="shared" si="13" ref="I47:I50">H47/C47*100</f>
        <v>124.69815950920244</v>
      </c>
    </row>
    <row r="48" spans="1:9" ht="18.75">
      <c r="A48" s="29" t="s">
        <v>88</v>
      </c>
      <c r="B48" s="28" t="s">
        <v>89</v>
      </c>
      <c r="C48" s="16">
        <v>700</v>
      </c>
      <c r="D48" s="16">
        <v>60.1</v>
      </c>
      <c r="E48" s="16">
        <v>60</v>
      </c>
      <c r="F48" s="16">
        <v>60</v>
      </c>
      <c r="G48" s="16">
        <f t="shared" si="12"/>
        <v>99.83361064891847</v>
      </c>
      <c r="H48" s="16">
        <v>848</v>
      </c>
      <c r="I48" s="16">
        <f t="shared" si="13"/>
        <v>121.14285714285715</v>
      </c>
    </row>
    <row r="49" spans="1:9" ht="18.75">
      <c r="A49" s="29" t="s">
        <v>90</v>
      </c>
      <c r="B49" s="28" t="s">
        <v>91</v>
      </c>
      <c r="C49" s="16">
        <v>4000</v>
      </c>
      <c r="D49" s="16">
        <v>54716</v>
      </c>
      <c r="E49" s="16">
        <v>50979.3</v>
      </c>
      <c r="F49" s="16">
        <v>53431</v>
      </c>
      <c r="G49" s="16">
        <f t="shared" si="12"/>
        <v>97.65150961327582</v>
      </c>
      <c r="H49" s="16">
        <v>100</v>
      </c>
      <c r="I49" s="16">
        <f t="shared" si="13"/>
        <v>2.5</v>
      </c>
    </row>
    <row r="50" spans="1:9" ht="18.75">
      <c r="A50" s="29" t="s">
        <v>92</v>
      </c>
      <c r="B50" s="28" t="s">
        <v>93</v>
      </c>
      <c r="C50" s="16">
        <v>3450</v>
      </c>
      <c r="D50" s="16">
        <v>66117.3</v>
      </c>
      <c r="E50" s="16">
        <v>51008.6</v>
      </c>
      <c r="F50" s="16">
        <v>64347.8</v>
      </c>
      <c r="G50" s="16">
        <f t="shared" si="12"/>
        <v>97.32369591619742</v>
      </c>
      <c r="H50" s="16">
        <v>9214.9</v>
      </c>
      <c r="I50" s="16">
        <f t="shared" si="13"/>
        <v>267.0985507246377</v>
      </c>
    </row>
    <row r="51" spans="1:9" ht="56.25" hidden="1">
      <c r="A51" s="29" t="s">
        <v>94</v>
      </c>
      <c r="B51" s="28" t="s">
        <v>95</v>
      </c>
      <c r="C51" s="16"/>
      <c r="D51" s="16"/>
      <c r="E51" s="16"/>
      <c r="F51" s="16"/>
      <c r="G51" s="16"/>
      <c r="H51" s="16"/>
      <c r="I51" s="16"/>
    </row>
    <row r="52" spans="1:9" ht="18.75">
      <c r="A52" s="27" t="s">
        <v>96</v>
      </c>
      <c r="B52" s="13" t="s">
        <v>97</v>
      </c>
      <c r="C52" s="16">
        <f>C53</f>
        <v>322</v>
      </c>
      <c r="D52" s="16">
        <f>D53</f>
        <v>322</v>
      </c>
      <c r="E52" s="16">
        <f>E53</f>
        <v>267.8</v>
      </c>
      <c r="F52" s="16">
        <f>F53</f>
        <v>322</v>
      </c>
      <c r="G52" s="16">
        <f aca="true" t="shared" si="14" ref="G52:G55">F52/D52*100</f>
        <v>100</v>
      </c>
      <c r="H52" s="16">
        <f>H53</f>
        <v>322</v>
      </c>
      <c r="I52" s="16">
        <f aca="true" t="shared" si="15" ref="I52:I55">H52/C52*100</f>
        <v>100</v>
      </c>
    </row>
    <row r="53" spans="1:9" ht="18.75">
      <c r="A53" s="29" t="s">
        <v>98</v>
      </c>
      <c r="B53" s="13" t="s">
        <v>99</v>
      </c>
      <c r="C53" s="16">
        <v>322</v>
      </c>
      <c r="D53" s="16">
        <v>322</v>
      </c>
      <c r="E53" s="16">
        <v>267.8</v>
      </c>
      <c r="F53" s="16">
        <v>322</v>
      </c>
      <c r="G53" s="16">
        <f t="shared" si="14"/>
        <v>100</v>
      </c>
      <c r="H53" s="16">
        <v>322</v>
      </c>
      <c r="I53" s="16">
        <f t="shared" si="15"/>
        <v>100</v>
      </c>
    </row>
    <row r="54" spans="1:9" ht="18.75">
      <c r="A54" s="27" t="s">
        <v>100</v>
      </c>
      <c r="B54" s="13" t="s">
        <v>101</v>
      </c>
      <c r="C54" s="16">
        <f>C55</f>
        <v>1176.1</v>
      </c>
      <c r="D54" s="16">
        <f>D55+D56</f>
        <v>1176.1</v>
      </c>
      <c r="E54" s="16">
        <f>E55+E56</f>
        <v>995.7</v>
      </c>
      <c r="F54" s="16">
        <f>F55+F56</f>
        <v>1176.1</v>
      </c>
      <c r="G54" s="16">
        <f t="shared" si="14"/>
        <v>100</v>
      </c>
      <c r="H54" s="16">
        <f>H55</f>
        <v>1215</v>
      </c>
      <c r="I54" s="16">
        <f t="shared" si="15"/>
        <v>103.30754187569084</v>
      </c>
    </row>
    <row r="55" spans="1:9" ht="18.75">
      <c r="A55" s="29" t="s">
        <v>102</v>
      </c>
      <c r="B55" s="13" t="s">
        <v>103</v>
      </c>
      <c r="C55" s="16">
        <v>1176.1</v>
      </c>
      <c r="D55" s="16">
        <v>1176.1</v>
      </c>
      <c r="E55" s="16">
        <v>995.7</v>
      </c>
      <c r="F55" s="16">
        <v>1176.1</v>
      </c>
      <c r="G55" s="16">
        <f t="shared" si="14"/>
        <v>100</v>
      </c>
      <c r="H55" s="16">
        <v>1215</v>
      </c>
      <c r="I55" s="16">
        <f t="shared" si="15"/>
        <v>103.30754187569084</v>
      </c>
    </row>
    <row r="56" spans="1:9" ht="17.25" customHeight="1" hidden="1">
      <c r="A56" s="29" t="s">
        <v>104</v>
      </c>
      <c r="B56" s="13" t="s">
        <v>105</v>
      </c>
      <c r="C56" s="16"/>
      <c r="D56" s="16"/>
      <c r="E56" s="16"/>
      <c r="F56" s="16"/>
      <c r="G56" s="16"/>
      <c r="H56" s="16"/>
      <c r="I56" s="16"/>
    </row>
    <row r="57" spans="1:9" ht="39.75" customHeight="1" hidden="1">
      <c r="A57" s="27" t="s">
        <v>106</v>
      </c>
      <c r="B57" s="11" t="s">
        <v>107</v>
      </c>
      <c r="C57" s="16">
        <f>C58</f>
        <v>0</v>
      </c>
      <c r="D57" s="16">
        <f>D58</f>
        <v>0</v>
      </c>
      <c r="E57" s="16"/>
      <c r="F57" s="16"/>
      <c r="G57" s="16"/>
      <c r="H57" s="16">
        <f>H58</f>
        <v>0</v>
      </c>
      <c r="I57" s="16"/>
    </row>
    <row r="58" spans="1:9" ht="56.25" hidden="1">
      <c r="A58" s="29" t="s">
        <v>108</v>
      </c>
      <c r="B58" s="11" t="s">
        <v>109</v>
      </c>
      <c r="C58" s="16"/>
      <c r="D58" s="16"/>
      <c r="E58" s="16"/>
      <c r="F58" s="16"/>
      <c r="G58" s="16"/>
      <c r="H58" s="16"/>
      <c r="I58" s="16"/>
    </row>
    <row r="59" spans="1:9" ht="75">
      <c r="A59" s="27" t="s">
        <v>110</v>
      </c>
      <c r="B59" s="11" t="s">
        <v>111</v>
      </c>
      <c r="C59" s="16">
        <f>C60</f>
        <v>2517.6</v>
      </c>
      <c r="D59" s="16">
        <f>D60</f>
        <v>2517.6</v>
      </c>
      <c r="E59" s="16">
        <f>E60</f>
        <v>2098</v>
      </c>
      <c r="F59" s="16">
        <f>F60</f>
        <v>2517.6</v>
      </c>
      <c r="G59" s="16">
        <f aca="true" t="shared" si="16" ref="G59:G61">F59/D59*100</f>
        <v>100</v>
      </c>
      <c r="H59" s="16">
        <f>H60</f>
        <v>3251</v>
      </c>
      <c r="I59" s="16">
        <f aca="true" t="shared" si="17" ref="I59:I61">H59/C59*100</f>
        <v>129.13091833492217</v>
      </c>
    </row>
    <row r="60" spans="1:9" ht="37.5">
      <c r="A60" s="29" t="s">
        <v>112</v>
      </c>
      <c r="B60" s="11" t="s">
        <v>113</v>
      </c>
      <c r="C60" s="16">
        <v>2517.6</v>
      </c>
      <c r="D60" s="16">
        <v>2517.6</v>
      </c>
      <c r="E60" s="16">
        <v>2098</v>
      </c>
      <c r="F60" s="16">
        <v>2517.6</v>
      </c>
      <c r="G60" s="16">
        <f t="shared" si="16"/>
        <v>100</v>
      </c>
      <c r="H60" s="16">
        <v>3251</v>
      </c>
      <c r="I60" s="16">
        <f t="shared" si="17"/>
        <v>129.13091833492217</v>
      </c>
    </row>
    <row r="61" spans="1:9" ht="18.75">
      <c r="A61" s="29"/>
      <c r="B61" s="19" t="s">
        <v>114</v>
      </c>
      <c r="C61" s="30">
        <f>C42+C44+C47+C52+C54+C57+C37+C59</f>
        <v>22868.6</v>
      </c>
      <c r="D61" s="30">
        <f>D42+D44+D47+D52+D54+D57+D37+D59</f>
        <v>142033.3</v>
      </c>
      <c r="E61" s="30">
        <f>E42+E44+E47+E52+E54+E57+E37+E59</f>
        <v>120205.79999999999</v>
      </c>
      <c r="F61" s="30">
        <f>F42+F44+F47+F52+F54+F57+F37+F59</f>
        <v>138430.30000000002</v>
      </c>
      <c r="G61" s="16">
        <f t="shared" si="16"/>
        <v>97.46327093716756</v>
      </c>
      <c r="H61" s="30">
        <f>H42+H44+H47+H52+H54+H57+H37+H59</f>
        <v>26488.7</v>
      </c>
      <c r="I61" s="16">
        <f t="shared" si="17"/>
        <v>115.83000271114105</v>
      </c>
    </row>
    <row r="62" spans="1:10" ht="18.75">
      <c r="A62" s="13"/>
      <c r="B62" s="31" t="s">
        <v>115</v>
      </c>
      <c r="C62" s="16">
        <f>C35-C61</f>
        <v>0</v>
      </c>
      <c r="D62" s="16">
        <f>D35-D61</f>
        <v>-54036.999999999985</v>
      </c>
      <c r="E62" s="16">
        <f>E35-E61</f>
        <v>-48258.09999999999</v>
      </c>
      <c r="F62" s="16">
        <f>F35-F61</f>
        <v>-54037.000000000015</v>
      </c>
      <c r="G62" s="16"/>
      <c r="H62" s="16">
        <f>H35-H61</f>
        <v>0</v>
      </c>
      <c r="I62" s="16"/>
      <c r="J62" s="32"/>
    </row>
  </sheetData>
  <sheetProtection selectLockedCells="1" selectUnlockedCells="1"/>
  <mergeCells count="11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35:B35"/>
  </mergeCells>
  <printOptions/>
  <pageMargins left="0.7875" right="0.7875" top="0.4722222222222222" bottom="0.6298611111111111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2019-12-10T15:15:04Z</dcterms:modified>
  <cp:category/>
  <cp:version/>
  <cp:contentType/>
  <cp:contentStatus/>
  <cp:revision>1</cp:revision>
</cp:coreProperties>
</file>